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am\Desktop\"/>
    </mc:Choice>
  </mc:AlternateContent>
  <bookViews>
    <workbookView xWindow="0" yWindow="0" windowWidth="28800" windowHeight="12480" tabRatio="243"/>
  </bookViews>
  <sheets>
    <sheet name="Calculator" sheetId="1" r:id="rId1"/>
    <sheet name="Advanced &amp; Math" sheetId="3" r:id="rId2"/>
    <sheet name="Mess" sheetId="2" r:id="rId3"/>
  </sheets>
  <definedNames>
    <definedName name="_10K">Mess!$I$18</definedName>
    <definedName name="_4K">Mess!$I$16</definedName>
    <definedName name="_8K">Mess!$I$17</definedName>
    <definedName name="name">Mess!$H$13:$H$18</definedName>
    <definedName name="total_pixels">Mess!$I$13:$I$18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C7" i="3" s="1"/>
  <c r="C8" i="3" s="1"/>
  <c r="C9" i="3" s="1"/>
  <c r="G3" i="3"/>
  <c r="W19" i="3"/>
  <c r="K12" i="3"/>
  <c r="J12" i="3"/>
  <c r="U16" i="3"/>
  <c r="K11" i="3"/>
  <c r="J11" i="3"/>
  <c r="U15" i="3"/>
  <c r="K10" i="3"/>
  <c r="J10" i="3"/>
  <c r="U13" i="3"/>
  <c r="K9" i="3"/>
  <c r="J9" i="3"/>
  <c r="U12" i="3"/>
  <c r="K8" i="3"/>
  <c r="J8" i="3"/>
  <c r="U11" i="3"/>
  <c r="U10" i="3"/>
  <c r="T8" i="3"/>
  <c r="U8" i="3" s="1"/>
  <c r="V8" i="3" s="1"/>
  <c r="W8" i="3" s="1"/>
  <c r="X8" i="3" s="1"/>
  <c r="V7" i="3"/>
  <c r="C10" i="3" l="1"/>
  <c r="C12" i="3" s="1"/>
  <c r="K4" i="2"/>
  <c r="I5" i="2"/>
  <c r="T18" i="2"/>
  <c r="S18" i="2"/>
  <c r="T17" i="2"/>
  <c r="S17" i="2"/>
  <c r="T16" i="2"/>
  <c r="S16" i="2"/>
  <c r="I16" i="2" s="1"/>
  <c r="T15" i="2"/>
  <c r="S15" i="2"/>
  <c r="I15" i="2" s="1"/>
  <c r="T14" i="2"/>
  <c r="S14" i="2"/>
  <c r="I17" i="2"/>
  <c r="F23" i="2"/>
  <c r="I18" i="2"/>
  <c r="I14" i="2"/>
  <c r="I13" i="2"/>
  <c r="AD30" i="1"/>
  <c r="J5" i="2" l="1"/>
  <c r="K5" i="2" s="1"/>
  <c r="L5" i="2" s="1"/>
  <c r="M5" i="2" s="1"/>
  <c r="H7" i="1" s="1"/>
</calcChain>
</file>

<file path=xl/sharedStrings.xml><?xml version="1.0" encoding="utf-8"?>
<sst xmlns="http://schemas.openxmlformats.org/spreadsheetml/2006/main" count="71" uniqueCount="39">
  <si>
    <t>Bit Depth</t>
  </si>
  <si>
    <t>Subsampling</t>
  </si>
  <si>
    <t>Framerate</t>
  </si>
  <si>
    <t>Vertical Blank</t>
  </si>
  <si>
    <t>Horizontal Blank</t>
  </si>
  <si>
    <t>4K</t>
  </si>
  <si>
    <t>8K</t>
  </si>
  <si>
    <t>Horizontal</t>
  </si>
  <si>
    <t>Vertical</t>
  </si>
  <si>
    <t>10K</t>
  </si>
  <si>
    <t>Total Horizontal</t>
  </si>
  <si>
    <t>Total Vertical</t>
  </si>
  <si>
    <t>Bandwidth</t>
  </si>
  <si>
    <t>Resolutions</t>
  </si>
  <si>
    <t>Resolution</t>
  </si>
  <si>
    <t>name</t>
  </si>
  <si>
    <t>total pixels</t>
  </si>
  <si>
    <t>subsampling</t>
  </si>
  <si>
    <t>4.4.4</t>
  </si>
  <si>
    <t>4.2.2</t>
  </si>
  <si>
    <t>4.2.0</t>
  </si>
  <si>
    <t>math</t>
  </si>
  <si>
    <t>Frame Rate</t>
  </si>
  <si>
    <t>2x2</t>
  </si>
  <si>
    <r>
      <rPr>
        <b/>
        <sz val="14"/>
        <color theme="1"/>
        <rFont val="Calibri"/>
        <family val="2"/>
        <scheme val="minor"/>
      </rPr>
      <t>INSTRUCTIONS:</t>
    </r>
    <r>
      <rPr>
        <sz val="14"/>
        <color theme="1"/>
        <rFont val="Calibri"/>
        <family val="2"/>
        <scheme val="minor"/>
      </rPr>
      <t xml:space="preserve"> Use the drop down menus for each option, then view the calculated bandwidth</t>
    </r>
  </si>
  <si>
    <t>HDMI Bandwidth Calculator</t>
  </si>
  <si>
    <t>Bit</t>
  </si>
  <si>
    <t>SubSampling</t>
  </si>
  <si>
    <t>FrameRate</t>
  </si>
  <si>
    <t>TMDS OverHead</t>
  </si>
  <si>
    <t>Total Pixels</t>
  </si>
  <si>
    <t>Total Bits Per Pixel</t>
  </si>
  <si>
    <t>Subtract Sub-Sampling</t>
  </si>
  <si>
    <t>4:4:4 = 1
4:2:2 = .667
4:2:0 = .5</t>
  </si>
  <si>
    <t>Add Framerate (Time)</t>
  </si>
  <si>
    <t>Add TMDS OverHead</t>
  </si>
  <si>
    <t>MATH</t>
  </si>
  <si>
    <t>Equation: Horizontal Pixels x Vertical Pixels x Bits Per Pixel x SubSampling x Framerate x TMDS OverHead = Calculated Bandwidth</t>
  </si>
  <si>
    <t>Total Calculated Bandwidth (Gbps)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</si>
</sst>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rgb="FF0A0101"/>
      <name val="Arial"/>
      <family val="2"/>
    </font>
    <font>
      <sz val="12"/>
      <color rgb="FF0A010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0" fillId="6" borderId="15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3" borderId="1" xfId="0" applyFont="1" applyFill="1" applyBorder="1"/>
    <xf numFmtId="0" fontId="4" fillId="3" borderId="2" xfId="0" applyFont="1" applyFill="1" applyBorder="1"/>
    <xf numFmtId="0" fontId="4" fillId="3" borderId="3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3" borderId="8" xfId="0" applyFont="1" applyFill="1" applyBorder="1"/>
    <xf numFmtId="0" fontId="4" fillId="5" borderId="12" xfId="0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0" fontId="4" fillId="5" borderId="14" xfId="0" applyFont="1" applyFill="1" applyBorder="1" applyAlignment="1">
      <alignment horizontal="center" wrapText="1"/>
    </xf>
    <xf numFmtId="0" fontId="4" fillId="3" borderId="9" xfId="0" applyFont="1" applyFill="1" applyBorder="1"/>
    <xf numFmtId="0" fontId="4" fillId="6" borderId="15" xfId="0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1" fontId="4" fillId="6" borderId="17" xfId="0" applyNumberFormat="1" applyFont="1" applyFill="1" applyBorder="1" applyAlignment="1">
      <alignment horizontal="center"/>
    </xf>
    <xf numFmtId="0" fontId="4" fillId="3" borderId="4" xfId="0" applyFont="1" applyFill="1" applyBorder="1"/>
    <xf numFmtId="0" fontId="4" fillId="3" borderId="5" xfId="0" applyFont="1" applyFill="1" applyBorder="1"/>
    <xf numFmtId="0" fontId="4" fillId="3" borderId="0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8" xfId="0" applyFont="1" applyFill="1" applyBorder="1"/>
    <xf numFmtId="0" fontId="4" fillId="4" borderId="10" xfId="0" applyFont="1" applyFill="1" applyBorder="1" applyAlignment="1">
      <alignment horizontal="center" wrapText="1"/>
    </xf>
    <xf numFmtId="0" fontId="4" fillId="5" borderId="9" xfId="0" applyFont="1" applyFill="1" applyBorder="1"/>
    <xf numFmtId="2" fontId="4" fillId="7" borderId="11" xfId="0" applyNumberFormat="1" applyFont="1" applyFill="1" applyBorder="1" applyAlignment="1">
      <alignment horizontal="center"/>
    </xf>
    <xf numFmtId="0" fontId="4" fillId="5" borderId="4" xfId="0" applyFont="1" applyFill="1" applyBorder="1"/>
    <xf numFmtId="0" fontId="4" fillId="5" borderId="5" xfId="0" applyFont="1" applyFill="1" applyBorder="1"/>
    <xf numFmtId="0" fontId="4" fillId="5" borderId="6" xfId="0" applyFont="1" applyFill="1" applyBorder="1"/>
    <xf numFmtId="0" fontId="0" fillId="0" borderId="0" xfId="0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 wrapText="1"/>
    </xf>
    <xf numFmtId="0" fontId="0" fillId="6" borderId="17" xfId="0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zoomScale="170" zoomScaleNormal="170" workbookViewId="0">
      <selection activeCell="C4" sqref="C3:F4"/>
    </sheetView>
  </sheetViews>
  <sheetFormatPr defaultColWidth="0" defaultRowHeight="18.75" zeroHeight="1" x14ac:dyDescent="0.3"/>
  <cols>
    <col min="1" max="2" width="17" style="8" customWidth="1"/>
    <col min="3" max="3" width="12.85546875" style="8" bestFit="1" customWidth="1"/>
    <col min="4" max="4" width="11.42578125" style="8" bestFit="1" customWidth="1"/>
    <col min="5" max="5" width="15.42578125" style="8" bestFit="1" customWidth="1"/>
    <col min="6" max="6" width="12.7109375" style="8" bestFit="1" customWidth="1"/>
    <col min="7" max="7" width="17" style="8" customWidth="1"/>
    <col min="8" max="8" width="13.140625" style="8" bestFit="1" customWidth="1"/>
    <col min="9" max="10" width="17" style="8" customWidth="1"/>
    <col min="11" max="18" width="17" style="8" hidden="1" customWidth="1"/>
    <col min="19" max="19" width="17" style="9" hidden="1" customWidth="1"/>
    <col min="20" max="29" width="17" style="8" hidden="1" customWidth="1"/>
    <col min="30" max="30" width="10.7109375" style="8" hidden="1" customWidth="1"/>
    <col min="31" max="31" width="8.42578125" style="8" hidden="1" customWidth="1"/>
    <col min="32" max="16384" width="17" style="8" hidden="1"/>
  </cols>
  <sheetData>
    <row r="1" spans="2:9" ht="31.5" customHeight="1" thickBot="1" x14ac:dyDescent="0.55000000000000004">
      <c r="B1" s="51" t="s">
        <v>25</v>
      </c>
      <c r="C1" s="51"/>
      <c r="D1" s="51"/>
      <c r="E1" s="51"/>
      <c r="F1" s="51"/>
      <c r="G1" s="51"/>
      <c r="H1" s="51"/>
      <c r="I1" s="51"/>
    </row>
    <row r="2" spans="2:9" ht="19.5" thickBot="1" x14ac:dyDescent="0.35">
      <c r="B2" s="10"/>
      <c r="C2" s="11"/>
      <c r="D2" s="11"/>
      <c r="E2" s="11"/>
      <c r="F2" s="11"/>
      <c r="G2" s="12"/>
      <c r="H2" s="13"/>
    </row>
    <row r="3" spans="2:9" x14ac:dyDescent="0.3">
      <c r="B3" s="14"/>
      <c r="C3" s="15" t="s">
        <v>14</v>
      </c>
      <c r="D3" s="16" t="s">
        <v>0</v>
      </c>
      <c r="E3" s="16" t="s">
        <v>1</v>
      </c>
      <c r="F3" s="17" t="s">
        <v>2</v>
      </c>
      <c r="G3" s="18"/>
    </row>
    <row r="4" spans="2:9" ht="19.5" thickBot="1" x14ac:dyDescent="0.35">
      <c r="B4" s="14"/>
      <c r="C4" s="19" t="s">
        <v>5</v>
      </c>
      <c r="D4" s="20">
        <v>10</v>
      </c>
      <c r="E4" s="20" t="s">
        <v>20</v>
      </c>
      <c r="F4" s="21">
        <v>30</v>
      </c>
      <c r="G4" s="18"/>
    </row>
    <row r="5" spans="2:9" ht="19.5" thickBot="1" x14ac:dyDescent="0.35">
      <c r="B5" s="22"/>
      <c r="C5" s="23"/>
      <c r="D5" s="23"/>
      <c r="E5" s="23"/>
      <c r="F5" s="23"/>
      <c r="G5" s="24"/>
      <c r="H5" s="25"/>
      <c r="I5" s="26"/>
    </row>
    <row r="6" spans="2:9" x14ac:dyDescent="0.3">
      <c r="B6" s="50" t="s">
        <v>24</v>
      </c>
      <c r="C6" s="50"/>
      <c r="D6" s="50"/>
      <c r="E6" s="50"/>
      <c r="F6" s="50"/>
      <c r="G6" s="27"/>
      <c r="H6" s="28" t="s">
        <v>12</v>
      </c>
      <c r="I6" s="29"/>
    </row>
    <row r="7" spans="2:9" ht="19.5" thickBot="1" x14ac:dyDescent="0.35">
      <c r="B7" s="50"/>
      <c r="C7" s="50"/>
      <c r="D7" s="50"/>
      <c r="E7" s="50"/>
      <c r="F7" s="50"/>
      <c r="G7" s="27"/>
      <c r="H7" s="30">
        <f>Mess!M5/1000000000</f>
        <v>5.0118749999999999</v>
      </c>
      <c r="I7" s="29"/>
    </row>
    <row r="8" spans="2:9" ht="19.5" thickBot="1" x14ac:dyDescent="0.35">
      <c r="B8" s="50"/>
      <c r="C8" s="50"/>
      <c r="D8" s="50"/>
      <c r="E8" s="50"/>
      <c r="F8" s="50"/>
      <c r="G8" s="31"/>
      <c r="H8" s="32"/>
      <c r="I8" s="33"/>
    </row>
    <row r="9" spans="2:9" x14ac:dyDescent="0.3">
      <c r="B9" s="50"/>
      <c r="C9" s="50"/>
      <c r="D9" s="50"/>
      <c r="E9" s="50"/>
      <c r="F9" s="50"/>
    </row>
    <row r="10" spans="2:9" x14ac:dyDescent="0.3">
      <c r="B10" s="50"/>
      <c r="C10" s="50"/>
      <c r="D10" s="50"/>
      <c r="E10" s="50"/>
      <c r="F10" s="50"/>
    </row>
    <row r="11" spans="2:9" hidden="1" x14ac:dyDescent="0.3"/>
    <row r="12" spans="2:9" hidden="1" x14ac:dyDescent="0.3"/>
    <row r="13" spans="2:9" hidden="1" x14ac:dyDescent="0.3"/>
    <row r="14" spans="2:9" hidden="1" x14ac:dyDescent="0.3"/>
    <row r="15" spans="2:9" hidden="1" x14ac:dyDescent="0.3"/>
    <row r="16" spans="2:9" hidden="1" x14ac:dyDescent="0.3"/>
    <row r="17" spans="30:30" hidden="1" x14ac:dyDescent="0.3"/>
    <row r="18" spans="30:30" hidden="1" x14ac:dyDescent="0.3"/>
    <row r="19" spans="30:30" hidden="1" x14ac:dyDescent="0.3"/>
    <row r="20" spans="30:30" hidden="1" x14ac:dyDescent="0.3"/>
    <row r="21" spans="30:30" hidden="1" x14ac:dyDescent="0.3"/>
    <row r="22" spans="30:30" hidden="1" x14ac:dyDescent="0.3"/>
    <row r="23" spans="30:30" hidden="1" x14ac:dyDescent="0.3"/>
    <row r="24" spans="30:30" hidden="1" x14ac:dyDescent="0.3"/>
    <row r="25" spans="30:30" hidden="1" x14ac:dyDescent="0.3"/>
    <row r="26" spans="30:30" hidden="1" x14ac:dyDescent="0.3"/>
    <row r="27" spans="30:30" hidden="1" x14ac:dyDescent="0.3"/>
    <row r="28" spans="30:30" hidden="1" x14ac:dyDescent="0.3"/>
    <row r="29" spans="30:30" hidden="1" x14ac:dyDescent="0.3"/>
    <row r="30" spans="30:30" hidden="1" x14ac:dyDescent="0.3">
      <c r="AD30" s="8" t="e">
        <f>if</f>
        <v>#NAME?</v>
      </c>
    </row>
  </sheetData>
  <mergeCells count="2">
    <mergeCell ref="B6:F10"/>
    <mergeCell ref="B1:I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Mess!$H$13:$H$20</xm:f>
          </x14:formula1>
          <xm:sqref>C4</xm:sqref>
        </x14:dataValidation>
        <x14:dataValidation type="list" allowBlank="1" showInputMessage="1" showErrorMessage="1">
          <x14:formula1>
            <xm:f>Mess!$J$13:$J$15</xm:f>
          </x14:formula1>
          <xm:sqref>E4</xm:sqref>
        </x14:dataValidation>
        <x14:dataValidation type="list" allowBlank="1" showInputMessage="1" showErrorMessage="1">
          <x14:formula1>
            <xm:f>Mess!$L$13:$L$16</xm:f>
          </x14:formula1>
          <xm:sqref>D4</xm:sqref>
        </x14:dataValidation>
        <x14:dataValidation type="list" allowBlank="1" showInputMessage="1" showErrorMessage="1">
          <x14:formula1>
            <xm:f>Mess!$M$13:$M$18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zoomScale="180" zoomScaleNormal="180" workbookViewId="0">
      <selection activeCell="B14" sqref="B14:L14"/>
    </sheetView>
  </sheetViews>
  <sheetFormatPr defaultColWidth="0" defaultRowHeight="15" zeroHeight="1" x14ac:dyDescent="0.25"/>
  <cols>
    <col min="1" max="1" width="9.140625" customWidth="1"/>
    <col min="2" max="2" width="32.140625" bestFit="1" customWidth="1"/>
    <col min="3" max="3" width="12" bestFit="1" customWidth="1"/>
    <col min="4" max="4" width="3.42578125" bestFit="1" customWidth="1"/>
    <col min="5" max="5" width="12.42578125" bestFit="1" customWidth="1"/>
    <col min="6" max="6" width="10.5703125" bestFit="1" customWidth="1"/>
    <col min="7" max="7" width="9.85546875" bestFit="1" customWidth="1"/>
    <col min="8" max="8" width="10.140625" bestFit="1" customWidth="1"/>
    <col min="9" max="9" width="7.85546875" bestFit="1" customWidth="1"/>
    <col min="10" max="10" width="10.140625" bestFit="1" customWidth="1"/>
    <col min="11" max="11" width="7.85546875" bestFit="1" customWidth="1"/>
    <col min="12" max="13" width="9.140625" customWidth="1"/>
    <col min="14" max="17" width="9.140625" hidden="1" customWidth="1"/>
    <col min="18" max="18" width="11.42578125" hidden="1" customWidth="1"/>
    <col min="19" max="19" width="9.140625" hidden="1" customWidth="1"/>
    <col min="20" max="20" width="6.28515625" hidden="1" customWidth="1"/>
    <col min="21" max="21" width="10.85546875" hidden="1" customWidth="1"/>
    <col min="22" max="22" width="12.140625" hidden="1" customWidth="1"/>
    <col min="23" max="23" width="6" hidden="1" customWidth="1"/>
    <col min="24" max="24" width="9.28515625" hidden="1" customWidth="1"/>
    <col min="25" max="25" width="11" hidden="1" customWidth="1"/>
    <col min="26" max="30" width="0" hidden="1" customWidth="1"/>
    <col min="31" max="16384" width="9.140625" hidden="1"/>
  </cols>
  <sheetData>
    <row r="1" spans="2:25" ht="15.75" thickBot="1" x14ac:dyDescent="0.3"/>
    <row r="2" spans="2:25" ht="30" x14ac:dyDescent="0.25">
      <c r="B2" s="46" t="s">
        <v>7</v>
      </c>
      <c r="C2" s="47" t="s">
        <v>8</v>
      </c>
      <c r="D2" s="47" t="s">
        <v>26</v>
      </c>
      <c r="E2" s="47" t="s">
        <v>27</v>
      </c>
      <c r="F2" s="47" t="s">
        <v>28</v>
      </c>
      <c r="G2" s="48" t="s">
        <v>29</v>
      </c>
    </row>
    <row r="3" spans="2:25" ht="15.75" thickBot="1" x14ac:dyDescent="0.3">
      <c r="B3" s="6">
        <v>1</v>
      </c>
      <c r="C3" s="7">
        <v>1</v>
      </c>
      <c r="D3" s="7">
        <v>8</v>
      </c>
      <c r="E3" s="7">
        <v>1</v>
      </c>
      <c r="F3" s="7">
        <v>1</v>
      </c>
      <c r="G3" s="49">
        <f>IF(D3&lt;9, 1.25, 1.125)</f>
        <v>1.25</v>
      </c>
    </row>
    <row r="4" spans="2:25" ht="45" x14ac:dyDescent="0.25">
      <c r="E4" s="36" t="s">
        <v>33</v>
      </c>
      <c r="R4" t="s">
        <v>13</v>
      </c>
    </row>
    <row r="5" spans="2:25" ht="15.75" thickBot="1" x14ac:dyDescent="0.3">
      <c r="B5" s="52" t="s">
        <v>36</v>
      </c>
      <c r="C5" s="52"/>
      <c r="R5">
        <v>480</v>
      </c>
    </row>
    <row r="6" spans="2:25" ht="30" x14ac:dyDescent="0.25">
      <c r="B6" s="34" t="s">
        <v>30</v>
      </c>
      <c r="C6" s="34">
        <f>B3*C3</f>
        <v>1</v>
      </c>
      <c r="E6" s="37" t="s">
        <v>15</v>
      </c>
      <c r="F6" s="38" t="s">
        <v>7</v>
      </c>
      <c r="G6" s="38" t="s">
        <v>8</v>
      </c>
      <c r="H6" s="39" t="s">
        <v>4</v>
      </c>
      <c r="I6" s="39" t="s">
        <v>3</v>
      </c>
      <c r="J6" s="39" t="s">
        <v>10</v>
      </c>
      <c r="K6" s="40" t="s">
        <v>11</v>
      </c>
      <c r="R6">
        <v>720</v>
      </c>
    </row>
    <row r="7" spans="2:25" ht="30" x14ac:dyDescent="0.25">
      <c r="B7" s="34" t="s">
        <v>31</v>
      </c>
      <c r="C7" s="34">
        <f>(D3*3)*C6</f>
        <v>24</v>
      </c>
      <c r="E7" s="41">
        <v>480</v>
      </c>
      <c r="F7" s="35">
        <v>720</v>
      </c>
      <c r="G7" s="35">
        <v>480</v>
      </c>
      <c r="H7" s="35">
        <v>138</v>
      </c>
      <c r="I7" s="35">
        <v>45</v>
      </c>
      <c r="J7" s="35">
        <v>858</v>
      </c>
      <c r="K7" s="42">
        <v>525</v>
      </c>
      <c r="R7">
        <v>1080</v>
      </c>
      <c r="T7" s="1" t="s">
        <v>16</v>
      </c>
      <c r="V7" s="4" t="e">
        <f>VLOOKUP(Calculator!G8,Mess!L17:M19,2,FALSE)</f>
        <v>#N/A</v>
      </c>
    </row>
    <row r="8" spans="2:25" ht="15.75" x14ac:dyDescent="0.25">
      <c r="B8" s="34" t="s">
        <v>32</v>
      </c>
      <c r="C8" s="34">
        <f>C7*E3</f>
        <v>24</v>
      </c>
      <c r="E8" s="41">
        <v>720</v>
      </c>
      <c r="F8" s="35">
        <v>1280</v>
      </c>
      <c r="G8" s="35">
        <v>720</v>
      </c>
      <c r="H8" s="35">
        <v>370</v>
      </c>
      <c r="I8" s="35">
        <v>30</v>
      </c>
      <c r="J8" s="35">
        <f t="shared" ref="J8:K12" si="0">F8+H8</f>
        <v>1650</v>
      </c>
      <c r="K8" s="42">
        <f t="shared" si="0"/>
        <v>750</v>
      </c>
      <c r="R8" t="s">
        <v>5</v>
      </c>
      <c r="T8" s="5" t="e">
        <f>VLOOKUP(Calculator!E8,Mess!J17:K24,2,FALSE)</f>
        <v>#N/A</v>
      </c>
      <c r="U8" t="e">
        <f>T8*Mess!H27</f>
        <v>#N/A</v>
      </c>
      <c r="V8" t="e">
        <f>U8*V7</f>
        <v>#N/A</v>
      </c>
      <c r="W8" t="e">
        <f>V8*Calculator!H8</f>
        <v>#N/A</v>
      </c>
      <c r="X8" t="e">
        <f>IF(Calculator!F8&lt;9, W8*1.25, W8*1.125)</f>
        <v>#N/A</v>
      </c>
    </row>
    <row r="9" spans="2:25" x14ac:dyDescent="0.25">
      <c r="B9" s="34" t="s">
        <v>34</v>
      </c>
      <c r="C9" s="34">
        <f>C8*F3</f>
        <v>24</v>
      </c>
      <c r="E9" s="41">
        <v>1080</v>
      </c>
      <c r="F9" s="35">
        <v>1920</v>
      </c>
      <c r="G9" s="35">
        <v>1080</v>
      </c>
      <c r="H9" s="35">
        <v>280</v>
      </c>
      <c r="I9" s="35">
        <v>45</v>
      </c>
      <c r="J9" s="35">
        <f t="shared" si="0"/>
        <v>2200</v>
      </c>
      <c r="K9" s="42">
        <f t="shared" si="0"/>
        <v>1125</v>
      </c>
      <c r="R9" t="s">
        <v>6</v>
      </c>
      <c r="U9" t="s">
        <v>16</v>
      </c>
      <c r="V9" s="2" t="s">
        <v>17</v>
      </c>
      <c r="W9" t="s">
        <v>21</v>
      </c>
      <c r="X9" s="2" t="s">
        <v>0</v>
      </c>
      <c r="Y9" t="s">
        <v>22</v>
      </c>
    </row>
    <row r="10" spans="2:25" x14ac:dyDescent="0.25">
      <c r="B10" s="34" t="s">
        <v>35</v>
      </c>
      <c r="C10" s="34">
        <f>C9*G3</f>
        <v>30</v>
      </c>
      <c r="E10" s="41" t="s">
        <v>5</v>
      </c>
      <c r="F10" s="35">
        <v>3840</v>
      </c>
      <c r="G10" s="35">
        <v>2160</v>
      </c>
      <c r="H10" s="35">
        <v>560</v>
      </c>
      <c r="I10" s="35">
        <v>90</v>
      </c>
      <c r="J10" s="35">
        <f t="shared" si="0"/>
        <v>4400</v>
      </c>
      <c r="K10" s="42">
        <f t="shared" si="0"/>
        <v>2250</v>
      </c>
      <c r="R10" t="s">
        <v>9</v>
      </c>
      <c r="U10">
        <f>Mess!U17*Mess!V17</f>
        <v>0</v>
      </c>
      <c r="V10" s="3" t="s">
        <v>18</v>
      </c>
      <c r="W10">
        <v>1</v>
      </c>
      <c r="X10">
        <v>8</v>
      </c>
      <c r="Y10">
        <v>24</v>
      </c>
    </row>
    <row r="11" spans="2:25" x14ac:dyDescent="0.25">
      <c r="B11" s="34"/>
      <c r="C11" s="34"/>
      <c r="E11" s="41" t="s">
        <v>6</v>
      </c>
      <c r="F11" s="35">
        <v>7680</v>
      </c>
      <c r="G11" s="35">
        <v>4320</v>
      </c>
      <c r="H11" s="35">
        <v>1320</v>
      </c>
      <c r="I11" s="35">
        <v>80</v>
      </c>
      <c r="J11" s="35">
        <f t="shared" si="0"/>
        <v>9000</v>
      </c>
      <c r="K11" s="42">
        <f t="shared" si="0"/>
        <v>4400</v>
      </c>
      <c r="U11">
        <f>Mess!U18*Mess!V18</f>
        <v>0</v>
      </c>
      <c r="V11" s="2" t="s">
        <v>19</v>
      </c>
      <c r="W11">
        <v>0.66700000000000004</v>
      </c>
      <c r="X11">
        <v>10</v>
      </c>
      <c r="Y11">
        <v>30</v>
      </c>
    </row>
    <row r="12" spans="2:25" ht="15.75" thickBot="1" x14ac:dyDescent="0.3">
      <c r="B12" s="34" t="s">
        <v>38</v>
      </c>
      <c r="C12" s="34">
        <f>C10/1000000000</f>
        <v>2.9999999999999997E-8</v>
      </c>
      <c r="E12" s="43" t="s">
        <v>9</v>
      </c>
      <c r="F12" s="44">
        <v>10240</v>
      </c>
      <c r="G12" s="44">
        <v>4320</v>
      </c>
      <c r="H12" s="44">
        <v>760</v>
      </c>
      <c r="I12" s="44">
        <v>180</v>
      </c>
      <c r="J12" s="44">
        <f t="shared" si="0"/>
        <v>11000</v>
      </c>
      <c r="K12" s="45">
        <f t="shared" si="0"/>
        <v>4500</v>
      </c>
      <c r="U12">
        <f>Mess!U19*Mess!V19</f>
        <v>0</v>
      </c>
      <c r="V12" s="2" t="s">
        <v>20</v>
      </c>
      <c r="W12">
        <v>0.5</v>
      </c>
      <c r="X12">
        <v>12</v>
      </c>
      <c r="Y12">
        <v>50</v>
      </c>
    </row>
    <row r="13" spans="2:25" x14ac:dyDescent="0.25">
      <c r="U13">
        <f>Mess!U20*Mess!V20</f>
        <v>0</v>
      </c>
      <c r="V13" s="2"/>
      <c r="X13">
        <v>16</v>
      </c>
      <c r="Y13">
        <v>60</v>
      </c>
    </row>
    <row r="14" spans="2:25" x14ac:dyDescent="0.25">
      <c r="B14" s="53" t="s">
        <v>37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V14" s="2"/>
    </row>
    <row r="15" spans="2:25" x14ac:dyDescent="0.25">
      <c r="U15">
        <f>Mess!U21*Mess!V21</f>
        <v>0</v>
      </c>
      <c r="V15" s="2"/>
      <c r="Y15">
        <v>120</v>
      </c>
    </row>
    <row r="16" spans="2:25" hidden="1" x14ac:dyDescent="0.25">
      <c r="U16">
        <f>Mess!U22*Mess!V22</f>
        <v>0</v>
      </c>
      <c r="V16" s="2"/>
      <c r="Y16">
        <v>1</v>
      </c>
    </row>
    <row r="17" spans="5:23" hidden="1" x14ac:dyDescent="0.25">
      <c r="U17">
        <v>1</v>
      </c>
    </row>
    <row r="18" spans="5:23" hidden="1" x14ac:dyDescent="0.25">
      <c r="E18" s="2"/>
      <c r="U18">
        <v>4</v>
      </c>
    </row>
    <row r="19" spans="5:23" hidden="1" x14ac:dyDescent="0.25">
      <c r="W19">
        <f>Calculator!F8*3</f>
        <v>0</v>
      </c>
    </row>
    <row r="20" spans="5:23" hidden="1" x14ac:dyDescent="0.25"/>
    <row r="21" spans="5:23" hidden="1" x14ac:dyDescent="0.25"/>
    <row r="22" spans="5:23" hidden="1" x14ac:dyDescent="0.25"/>
    <row r="23" spans="5:23" hidden="1" x14ac:dyDescent="0.25"/>
    <row r="24" spans="5:23" hidden="1" x14ac:dyDescent="0.25"/>
    <row r="25" spans="5:23" hidden="1" x14ac:dyDescent="0.25"/>
    <row r="26" spans="5:23" hidden="1" x14ac:dyDescent="0.25"/>
    <row r="27" spans="5:23" hidden="1" x14ac:dyDescent="0.25"/>
    <row r="28" spans="5:23" hidden="1" x14ac:dyDescent="0.25"/>
    <row r="29" spans="5:23" hidden="1" x14ac:dyDescent="0.25"/>
    <row r="30" spans="5:23" hidden="1" x14ac:dyDescent="0.25"/>
    <row r="31" spans="5:23" hidden="1" x14ac:dyDescent="0.25"/>
    <row r="32" spans="5:2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</sheetData>
  <mergeCells count="2">
    <mergeCell ref="B5:C5"/>
    <mergeCell ref="B14:L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workbookViewId="0">
      <selection activeCell="T23" sqref="A1:T23"/>
    </sheetView>
  </sheetViews>
  <sheetFormatPr defaultColWidth="1.7109375" defaultRowHeight="15" x14ac:dyDescent="0.25"/>
  <cols>
    <col min="1" max="1" width="11.42578125" bestFit="1" customWidth="1"/>
    <col min="6" max="6" width="3" bestFit="1" customWidth="1"/>
    <col min="8" max="8" width="6" bestFit="1" customWidth="1"/>
    <col min="9" max="9" width="10.85546875" bestFit="1" customWidth="1"/>
    <col min="10" max="10" width="12.140625" bestFit="1" customWidth="1"/>
    <col min="11" max="11" width="10" bestFit="1" customWidth="1"/>
    <col min="12" max="13" width="12" bestFit="1" customWidth="1"/>
    <col min="15" max="15" width="10.140625" bestFit="1" customWidth="1"/>
    <col min="16" max="16" width="7.85546875" bestFit="1" customWidth="1"/>
    <col min="17" max="17" width="15.5703125" bestFit="1" customWidth="1"/>
    <col min="18" max="18" width="13.28515625" bestFit="1" customWidth="1"/>
    <col min="19" max="19" width="15.140625" bestFit="1" customWidth="1"/>
    <col min="20" max="20" width="12.7109375" bestFit="1" customWidth="1"/>
  </cols>
  <sheetData>
    <row r="1" spans="1:20" x14ac:dyDescent="0.25">
      <c r="A1" t="s">
        <v>13</v>
      </c>
    </row>
    <row r="2" spans="1:20" x14ac:dyDescent="0.25">
      <c r="A2">
        <v>480</v>
      </c>
    </row>
    <row r="3" spans="1:20" x14ac:dyDescent="0.25">
      <c r="A3">
        <v>720</v>
      </c>
    </row>
    <row r="4" spans="1:20" ht="15.75" x14ac:dyDescent="0.25">
      <c r="A4">
        <v>1080</v>
      </c>
      <c r="I4" s="1" t="s">
        <v>16</v>
      </c>
      <c r="K4" s="4">
        <f>VLOOKUP(Calculator!E4,Mess!J13:K15,2,FALSE)</f>
        <v>0.5</v>
      </c>
    </row>
    <row r="5" spans="1:20" ht="15.75" x14ac:dyDescent="0.25">
      <c r="A5" t="s">
        <v>5</v>
      </c>
      <c r="I5" s="5">
        <f>VLOOKUP(Calculator!C4,Mess!H13:I20,2,FALSE)</f>
        <v>9900000</v>
      </c>
      <c r="J5">
        <f>I5*Mess!F23</f>
        <v>297000000</v>
      </c>
      <c r="K5">
        <f>J5*K4</f>
        <v>148500000</v>
      </c>
      <c r="L5">
        <f>K5*Calculator!F4</f>
        <v>4455000000</v>
      </c>
      <c r="M5">
        <f>IF(Calculator!D4&lt;9, L5*1.25, L5*1.125)</f>
        <v>5011875000</v>
      </c>
    </row>
    <row r="6" spans="1:20" x14ac:dyDescent="0.25">
      <c r="A6" t="s">
        <v>6</v>
      </c>
    </row>
    <row r="7" spans="1:20" x14ac:dyDescent="0.25">
      <c r="A7" t="s">
        <v>9</v>
      </c>
    </row>
    <row r="12" spans="1:20" x14ac:dyDescent="0.25">
      <c r="H12" s="2" t="s">
        <v>15</v>
      </c>
      <c r="I12" t="s">
        <v>16</v>
      </c>
      <c r="J12" s="2" t="s">
        <v>17</v>
      </c>
      <c r="K12" t="s">
        <v>21</v>
      </c>
      <c r="L12" s="2" t="s">
        <v>0</v>
      </c>
      <c r="M12" t="s">
        <v>22</v>
      </c>
      <c r="O12" t="s">
        <v>7</v>
      </c>
      <c r="P12" t="s">
        <v>8</v>
      </c>
      <c r="Q12" t="s">
        <v>4</v>
      </c>
      <c r="R12" t="s">
        <v>3</v>
      </c>
      <c r="S12" t="s">
        <v>10</v>
      </c>
      <c r="T12" t="s">
        <v>11</v>
      </c>
    </row>
    <row r="13" spans="1:20" x14ac:dyDescent="0.25">
      <c r="H13" s="2">
        <v>480</v>
      </c>
      <c r="I13">
        <f>Mess!S13*Mess!T13</f>
        <v>450450</v>
      </c>
      <c r="J13" s="3" t="s">
        <v>18</v>
      </c>
      <c r="K13">
        <v>1</v>
      </c>
      <c r="L13">
        <v>8</v>
      </c>
      <c r="M13">
        <v>24</v>
      </c>
      <c r="O13">
        <v>720</v>
      </c>
      <c r="P13">
        <v>480</v>
      </c>
      <c r="Q13">
        <v>138</v>
      </c>
      <c r="R13">
        <v>45</v>
      </c>
      <c r="S13">
        <v>858</v>
      </c>
      <c r="T13">
        <v>525</v>
      </c>
    </row>
    <row r="14" spans="1:20" x14ac:dyDescent="0.25">
      <c r="H14" s="2">
        <v>720</v>
      </c>
      <c r="I14">
        <f>Mess!S14*Mess!T14</f>
        <v>1237500</v>
      </c>
      <c r="J14" s="2" t="s">
        <v>19</v>
      </c>
      <c r="K14">
        <v>0.66700000000000004</v>
      </c>
      <c r="L14">
        <v>10</v>
      </c>
      <c r="M14">
        <v>30</v>
      </c>
      <c r="O14">
        <v>1280</v>
      </c>
      <c r="P14">
        <v>720</v>
      </c>
      <c r="Q14">
        <v>370</v>
      </c>
      <c r="R14">
        <v>30</v>
      </c>
      <c r="S14">
        <f t="shared" ref="S14:T18" si="0">O14+Q14</f>
        <v>1650</v>
      </c>
      <c r="T14">
        <f t="shared" si="0"/>
        <v>750</v>
      </c>
    </row>
    <row r="15" spans="1:20" x14ac:dyDescent="0.25">
      <c r="H15" s="2">
        <v>1080</v>
      </c>
      <c r="I15">
        <f>Mess!S15*Mess!T15</f>
        <v>2475000</v>
      </c>
      <c r="J15" s="2" t="s">
        <v>20</v>
      </c>
      <c r="K15">
        <v>0.5</v>
      </c>
      <c r="L15">
        <v>12</v>
      </c>
      <c r="M15">
        <v>50</v>
      </c>
      <c r="O15">
        <v>1920</v>
      </c>
      <c r="P15">
        <v>1080</v>
      </c>
      <c r="Q15">
        <v>280</v>
      </c>
      <c r="R15">
        <v>45</v>
      </c>
      <c r="S15">
        <f t="shared" si="0"/>
        <v>2200</v>
      </c>
      <c r="T15">
        <f t="shared" si="0"/>
        <v>1125</v>
      </c>
    </row>
    <row r="16" spans="1:20" x14ac:dyDescent="0.25">
      <c r="H16" s="2" t="s">
        <v>5</v>
      </c>
      <c r="I16">
        <f>Mess!S16*Mess!T16</f>
        <v>9900000</v>
      </c>
      <c r="J16" s="2"/>
      <c r="L16">
        <v>16</v>
      </c>
      <c r="M16">
        <v>60</v>
      </c>
      <c r="O16">
        <v>3840</v>
      </c>
      <c r="P16">
        <v>2160</v>
      </c>
      <c r="Q16">
        <v>560</v>
      </c>
      <c r="R16">
        <v>90</v>
      </c>
      <c r="S16">
        <f t="shared" si="0"/>
        <v>4400</v>
      </c>
      <c r="T16">
        <f t="shared" si="0"/>
        <v>2250</v>
      </c>
    </row>
    <row r="17" spans="6:20" x14ac:dyDescent="0.25">
      <c r="H17" s="2" t="s">
        <v>6</v>
      </c>
      <c r="I17">
        <f>Mess!S17*Mess!T17</f>
        <v>39600000</v>
      </c>
      <c r="J17" s="2"/>
      <c r="M17">
        <v>120</v>
      </c>
      <c r="O17">
        <v>7680</v>
      </c>
      <c r="P17">
        <v>4320</v>
      </c>
      <c r="Q17">
        <v>1320</v>
      </c>
      <c r="R17">
        <v>80</v>
      </c>
      <c r="S17">
        <f t="shared" si="0"/>
        <v>9000</v>
      </c>
      <c r="T17">
        <f t="shared" si="0"/>
        <v>4400</v>
      </c>
    </row>
    <row r="18" spans="6:20" x14ac:dyDescent="0.25">
      <c r="H18" s="2" t="s">
        <v>9</v>
      </c>
      <c r="I18">
        <f>Mess!S18*Mess!T18</f>
        <v>49500000</v>
      </c>
      <c r="J18" s="2"/>
      <c r="M18">
        <v>1</v>
      </c>
      <c r="O18">
        <v>10240</v>
      </c>
      <c r="P18">
        <v>4320</v>
      </c>
      <c r="Q18">
        <v>760</v>
      </c>
      <c r="R18">
        <v>180</v>
      </c>
      <c r="S18">
        <f t="shared" si="0"/>
        <v>11000</v>
      </c>
      <c r="T18">
        <f t="shared" si="0"/>
        <v>4500</v>
      </c>
    </row>
    <row r="19" spans="6:20" x14ac:dyDescent="0.25">
      <c r="H19">
        <v>1</v>
      </c>
      <c r="I19">
        <v>1</v>
      </c>
    </row>
    <row r="20" spans="6:20" x14ac:dyDescent="0.25">
      <c r="H20" s="2" t="s">
        <v>23</v>
      </c>
      <c r="I20">
        <v>4</v>
      </c>
    </row>
    <row r="23" spans="6:20" x14ac:dyDescent="0.25">
      <c r="F23">
        <f>Calculator!D4*3</f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Calculator</vt:lpstr>
      <vt:lpstr>Advanced &amp; Math</vt:lpstr>
      <vt:lpstr>Mess</vt:lpstr>
      <vt:lpstr>_10K</vt:lpstr>
      <vt:lpstr>_4K</vt:lpstr>
      <vt:lpstr>_8K</vt:lpstr>
      <vt:lpstr>name</vt:lpstr>
      <vt:lpstr>total_pixels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Adam</cp:lastModifiedBy>
  <dcterms:created xsi:type="dcterms:W3CDTF">2021-06-28T18:53:54Z</dcterms:created>
  <dcterms:modified xsi:type="dcterms:W3CDTF">2021-07-27T15:02:29Z</dcterms:modified>
</cp:coreProperties>
</file>